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25" yWindow="1425" windowWidth="12840" windowHeight="6120"/>
  </bookViews>
  <sheets>
    <sheet name=" додаток 2 " sheetId="8" r:id="rId1"/>
    <sheet name="додаток 3 " sheetId="9" r:id="rId2"/>
  </sheets>
  <definedNames>
    <definedName name="_xlnm.Print_Titles" localSheetId="0">' додаток 2 '!$6:$7</definedName>
    <definedName name="_xlnm.Print_Area" localSheetId="0">' додаток 2 '!$A$1:$Q$57</definedName>
    <definedName name="_xlnm.Print_Area" localSheetId="1">'додаток 3 '!$A$1:$Q$14</definedName>
  </definedNames>
  <calcPr calcId="145621"/>
</workbook>
</file>

<file path=xl/calcChain.xml><?xml version="1.0" encoding="utf-8"?>
<calcChain xmlns="http://schemas.openxmlformats.org/spreadsheetml/2006/main">
  <c r="K10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M8" i="8"/>
  <c r="N8" i="8"/>
  <c r="O8" i="8"/>
  <c r="P8" i="8"/>
  <c r="H9" i="8"/>
  <c r="K9" i="8"/>
  <c r="L9" i="8"/>
  <c r="M9" i="8"/>
  <c r="O9" i="8"/>
  <c r="P9" i="8"/>
  <c r="H10" i="8"/>
  <c r="K10" i="8"/>
  <c r="N10" i="8" s="1"/>
  <c r="L10" i="8"/>
  <c r="M10" i="8"/>
  <c r="O10" i="8"/>
  <c r="P10" i="8"/>
  <c r="H11" i="8"/>
  <c r="K11" i="8"/>
  <c r="L11" i="8"/>
  <c r="M11" i="8"/>
  <c r="O11" i="8"/>
  <c r="P11" i="8"/>
  <c r="H12" i="8"/>
  <c r="K12" i="8"/>
  <c r="N12" i="8" s="1"/>
  <c r="L12" i="8"/>
  <c r="M12" i="8"/>
  <c r="O12" i="8"/>
  <c r="P12" i="8"/>
  <c r="H13" i="8"/>
  <c r="K13" i="8"/>
  <c r="N13" i="8" s="1"/>
  <c r="L13" i="8"/>
  <c r="M13" i="8"/>
  <c r="O13" i="8"/>
  <c r="P13" i="8"/>
  <c r="H14" i="8"/>
  <c r="K14" i="8"/>
  <c r="Q14" i="8" s="1"/>
  <c r="L14" i="8"/>
  <c r="N14" i="8"/>
  <c r="O14" i="8"/>
  <c r="P14" i="8"/>
  <c r="H15" i="8"/>
  <c r="K15" i="8"/>
  <c r="L15" i="8"/>
  <c r="O15" i="8"/>
  <c r="P15" i="8"/>
  <c r="H16" i="8"/>
  <c r="K16" i="8"/>
  <c r="L16" i="8"/>
  <c r="N16" i="8"/>
  <c r="O16" i="8"/>
  <c r="P16" i="8"/>
  <c r="H17" i="8"/>
  <c r="K17" i="8"/>
  <c r="L17" i="8"/>
  <c r="N17" i="8"/>
  <c r="O17" i="8"/>
  <c r="P17" i="8"/>
  <c r="C18" i="8"/>
  <c r="D18" i="8"/>
  <c r="F18" i="8"/>
  <c r="F26" i="8" s="1"/>
  <c r="G18" i="8"/>
  <c r="I18" i="8"/>
  <c r="J18" i="8"/>
  <c r="P18" i="8" s="1"/>
  <c r="F21" i="8"/>
  <c r="I21" i="8"/>
  <c r="O22" i="8"/>
  <c r="O23" i="8"/>
  <c r="O24" i="8"/>
  <c r="O25" i="8"/>
  <c r="O27" i="8"/>
  <c r="O28" i="8"/>
  <c r="O29" i="8"/>
  <c r="O30" i="8"/>
  <c r="F31" i="8"/>
  <c r="G31" i="8"/>
  <c r="I31" i="8"/>
  <c r="O31" i="8" s="1"/>
  <c r="J31" i="8"/>
  <c r="H32" i="8"/>
  <c r="K32" i="8"/>
  <c r="O32" i="8"/>
  <c r="H33" i="8"/>
  <c r="K33" i="8"/>
  <c r="O33" i="8"/>
  <c r="F34" i="8"/>
  <c r="G34" i="8"/>
  <c r="I34" i="8"/>
  <c r="J34" i="8"/>
  <c r="O34" i="8"/>
  <c r="H35" i="8"/>
  <c r="H34" i="8" s="1"/>
  <c r="K35" i="8"/>
  <c r="K34" i="8" s="1"/>
  <c r="O35" i="8"/>
  <c r="H36" i="8"/>
  <c r="K36" i="8"/>
  <c r="O36" i="8"/>
  <c r="H37" i="8"/>
  <c r="K37" i="8"/>
  <c r="O37" i="8"/>
  <c r="H38" i="8"/>
  <c r="K38" i="8"/>
  <c r="O38" i="8"/>
  <c r="F39" i="8"/>
  <c r="G39" i="8"/>
  <c r="I39" i="8"/>
  <c r="O39" i="8" s="1"/>
  <c r="J39" i="8"/>
  <c r="H40" i="8"/>
  <c r="K40" i="8"/>
  <c r="O40" i="8"/>
  <c r="H41" i="8"/>
  <c r="K41" i="8"/>
  <c r="O41" i="8"/>
  <c r="H42" i="8"/>
  <c r="K42" i="8"/>
  <c r="H43" i="8"/>
  <c r="K43" i="8"/>
  <c r="O43" i="8"/>
  <c r="H44" i="8"/>
  <c r="K44" i="8"/>
  <c r="O44" i="8"/>
  <c r="H45" i="8"/>
  <c r="K45" i="8"/>
  <c r="O45" i="8"/>
  <c r="H46" i="8"/>
  <c r="K46" i="8"/>
  <c r="O46" i="8"/>
  <c r="H47" i="8"/>
  <c r="K47" i="8"/>
  <c r="O47" i="8"/>
  <c r="F49" i="8"/>
  <c r="G49" i="8"/>
  <c r="I49" i="8"/>
  <c r="J49" i="8"/>
  <c r="K49" i="8"/>
  <c r="F53" i="8"/>
  <c r="G53" i="8"/>
  <c r="H53" i="8"/>
  <c r="I53" i="8"/>
  <c r="J53" i="8"/>
  <c r="K53" i="8"/>
  <c r="H9" i="9"/>
  <c r="H11" i="9" s="1"/>
  <c r="H10" i="9"/>
  <c r="M10" i="9"/>
  <c r="N10" i="9"/>
  <c r="P10" i="9"/>
  <c r="Q10" i="9"/>
  <c r="Q11" i="9" s="1"/>
  <c r="C11" i="9"/>
  <c r="D11" i="9"/>
  <c r="E11" i="9"/>
  <c r="F11" i="9"/>
  <c r="G11" i="9"/>
  <c r="I11" i="9"/>
  <c r="J11" i="9"/>
  <c r="K11" i="9"/>
  <c r="O11" i="9"/>
  <c r="P11" i="9"/>
  <c r="N11" i="9" l="1"/>
  <c r="Q17" i="8"/>
  <c r="Q16" i="8"/>
  <c r="Q12" i="8"/>
  <c r="H18" i="8"/>
  <c r="K39" i="8"/>
  <c r="H39" i="8"/>
  <c r="K31" i="8"/>
  <c r="H31" i="8"/>
  <c r="I26" i="8"/>
  <c r="O26" i="8" s="1"/>
  <c r="O18" i="8"/>
  <c r="L18" i="8"/>
  <c r="Q15" i="8"/>
  <c r="M11" i="9"/>
  <c r="N15" i="8"/>
  <c r="N9" i="8"/>
  <c r="N11" i="8"/>
  <c r="Q13" i="8"/>
  <c r="Q11" i="8"/>
  <c r="Q9" i="8"/>
  <c r="Q10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<sst xmlns="http://schemas.openxmlformats.org/spreadsheetml/2006/main" count="107" uniqueCount="70">
  <si>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</si>
  <si>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</si>
  <si>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</si>
  <si>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</si>
  <si>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</si>
  <si>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</si>
  <si>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</si>
  <si>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</si>
  <si>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</si>
  <si>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</si>
  <si>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</si>
  <si>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</si>
  <si>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</si>
  <si>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</si>
  <si>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</si>
  <si>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</si>
  <si>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</si>
  <si>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</si>
  <si>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Субвенції з державного бюджету   (і ті що в КФК)</t>
  </si>
  <si>
    <t>Назва</t>
  </si>
  <si>
    <t>Процент виконання до затверджених показників</t>
  </si>
  <si>
    <t>Субвенції з обласного бюджету (папка у Сергея)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</si>
  <si>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</si>
  <si>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</si>
  <si>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</si>
  <si>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</si>
  <si>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</si>
  <si>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</si>
  <si>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</si>
  <si>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</si>
  <si>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</si>
  <si>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</si>
  <si>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</si>
  <si>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</si>
  <si>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</si>
  <si>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</si>
  <si>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</si>
  <si>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</si>
  <si>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</si>
  <si>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</si>
  <si>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</si>
  <si>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</si>
  <si>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</si>
  <si>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Інші захищені</t>
  </si>
  <si>
    <t>Незахищені</t>
  </si>
  <si>
    <t>в т.ч. 2000</t>
  </si>
  <si>
    <r>
      <t>ІНШІ</t>
    </r>
    <r>
      <rPr>
        <b/>
        <sz val="10"/>
        <color indexed="12"/>
        <rFont val="Times New Roman"/>
        <family val="1"/>
        <charset val="204"/>
      </rPr>
      <t xml:space="preserve"> з лікарнею</t>
    </r>
  </si>
  <si>
    <r>
      <t>Енергоносії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</si>
  <si>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r>
      <t>Заробітна плата з нарахуваннями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</si>
  <si>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t>Дотація</t>
  </si>
  <si>
    <t>перевірка по КПКВ 2000</t>
  </si>
  <si>
    <t>3140 (ВМС оздоровлення) та депутат.</t>
  </si>
  <si>
    <t xml:space="preserve">Інша субвенція </t>
  </si>
  <si>
    <t>Путивль</t>
  </si>
  <si>
    <t>Ямпіль</t>
  </si>
  <si>
    <t>Шалигино</t>
  </si>
  <si>
    <t>Глуховский район</t>
  </si>
  <si>
    <t>Береза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</si>
  <si>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</si>
  <si>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2020 рік </t>
  </si>
  <si>
    <t xml:space="preserve">Видатки бюджету м. Глухова за І півріччя 2020 р. </t>
  </si>
  <si>
    <t>Касові видатки за І півріччя 2019 р.</t>
  </si>
  <si>
    <t>Касові видатки за І півріччя 2020 р.</t>
  </si>
  <si>
    <t>Процент виконання до касових видатків за І півріччя 2019 р.</t>
  </si>
  <si>
    <t xml:space="preserve">Кредитування з міського бюджету за І півріччя 2020 р. </t>
  </si>
  <si>
    <t>до рішення  міської ради</t>
  </si>
  <si>
    <t>Юрій БУРЛАКА</t>
  </si>
  <si>
    <t xml:space="preserve">Секретар міської ради </t>
  </si>
  <si>
    <t>___________2020 №</t>
  </si>
  <si>
    <t>№512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</si>
</sst>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55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164" fontId="7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164" fontId="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5" fillId="0" borderId="1" xfId="0" applyFont="1" applyFill="1" applyBorder="1" applyAlignment="1">
      <alignment horizontal="justify"/>
    </xf>
    <xf numFmtId="164" fontId="11" fillId="0" borderId="1" xfId="0" applyNumberFormat="1" applyFont="1" applyFill="1" applyBorder="1" applyAlignment="1">
      <alignment horizontal="right" vertical="center"/>
    </xf>
    <xf numFmtId="0" fontId="7" fillId="0" borderId="1" xfId="0" quotePrefix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0" xfId="0" applyFont="1" applyFill="1"/>
    <xf numFmtId="0" fontId="14" fillId="0" borderId="0" xfId="0" applyFont="1" applyFill="1"/>
    <xf numFmtId="0" fontId="14" fillId="0" borderId="0" xfId="0" applyFont="1"/>
    <xf numFmtId="0" fontId="13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14" fontId="5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R57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J60" sqref="J60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28515625" style="15" bestFit="1" customWidth="1"/>
    <col min="4" max="4" width="8.28515625" style="15" bestFit="1" customWidth="1"/>
    <col min="5" max="5" width="9.28515625" style="15" bestFit="1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10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138" t="s">
        <v>13</v>
      </c>
      <c r="L1" s="138"/>
      <c r="M1" s="138"/>
      <c r="N1" s="138"/>
      <c r="O1" s="138"/>
      <c r="P1" s="138"/>
      <c r="Q1" s="4"/>
      <c r="R1" s="7"/>
    </row>
    <row r="2" spans="1:18" ht="16.149999999999999" customHeight="1" x14ac:dyDescent="0.4">
      <c r="C2" s="35"/>
      <c r="D2" s="150"/>
      <c r="E2" s="150"/>
      <c r="F2" s="150"/>
      <c r="G2" s="150"/>
      <c r="K2" s="145" t="s">
        <v>65</v>
      </c>
      <c r="L2" s="145"/>
      <c r="M2" s="145"/>
      <c r="N2" s="145"/>
      <c r="O2" s="145"/>
      <c r="P2" s="145"/>
      <c r="Q2" s="145"/>
      <c r="R2" s="17"/>
    </row>
    <row r="3" spans="1:18" x14ac:dyDescent="0.2">
      <c r="K3" s="9"/>
      <c r="L3" s="154">
        <v>44048</v>
      </c>
      <c r="M3" s="9" t="s">
        <v>69</v>
      </c>
      <c r="N3" s="9"/>
      <c r="P3" s="8"/>
      <c r="Q3" s="4"/>
      <c r="R3" s="8"/>
    </row>
    <row r="4" spans="1:18" ht="18.75" x14ac:dyDescent="0.3">
      <c r="A4" s="149" t="s">
        <v>60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36" t="s">
        <v>22</v>
      </c>
      <c r="B6" s="143" t="s">
        <v>19</v>
      </c>
      <c r="C6" s="140" t="s">
        <v>61</v>
      </c>
      <c r="D6" s="141"/>
      <c r="E6" s="142"/>
      <c r="F6" s="139" t="s">
        <v>59</v>
      </c>
      <c r="G6" s="139"/>
      <c r="H6" s="139"/>
      <c r="I6" s="140" t="s">
        <v>62</v>
      </c>
      <c r="J6" s="141"/>
      <c r="K6" s="142"/>
      <c r="L6" s="146" t="s">
        <v>63</v>
      </c>
      <c r="M6" s="147"/>
      <c r="N6" s="148"/>
      <c r="O6" s="139" t="s">
        <v>20</v>
      </c>
      <c r="P6" s="139"/>
      <c r="Q6" s="139"/>
    </row>
    <row r="7" spans="1:18" s="11" customFormat="1" ht="13.9" customHeight="1" x14ac:dyDescent="0.2">
      <c r="A7" s="37"/>
      <c r="B7" s="144"/>
      <c r="C7" s="18" t="s">
        <v>3</v>
      </c>
      <c r="D7" s="19" t="s">
        <v>4</v>
      </c>
      <c r="E7" s="20" t="s">
        <v>2</v>
      </c>
      <c r="F7" s="18" t="s">
        <v>3</v>
      </c>
      <c r="G7" s="19" t="s">
        <v>4</v>
      </c>
      <c r="H7" s="20" t="s">
        <v>2</v>
      </c>
      <c r="I7" s="19" t="s">
        <v>3</v>
      </c>
      <c r="J7" s="19" t="s">
        <v>4</v>
      </c>
      <c r="K7" s="20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6" customFormat="1" x14ac:dyDescent="0.2">
      <c r="A8" s="132" t="s">
        <v>30</v>
      </c>
      <c r="B8" s="133" t="s">
        <v>31</v>
      </c>
      <c r="C8" s="113">
        <v>9771.4</v>
      </c>
      <c r="D8" s="113">
        <v>17.3</v>
      </c>
      <c r="E8" s="32">
        <f t="shared" ref="E8:E17" si="0">SUM(C8:D8)</f>
        <v>9788.6999999999989</v>
      </c>
      <c r="F8" s="113">
        <v>24775.4</v>
      </c>
      <c r="G8" s="113">
        <v>128</v>
      </c>
      <c r="H8" s="113">
        <f t="shared" ref="H8:H17" si="1">SUM(F8:G8)</f>
        <v>24903.4</v>
      </c>
      <c r="I8" s="113">
        <v>11147.5</v>
      </c>
      <c r="J8" s="113">
        <v>0.3</v>
      </c>
      <c r="K8" s="113">
        <f t="shared" ref="K8:K17" si="2">SUM(I8:J8)</f>
        <v>11147.8</v>
      </c>
      <c r="L8" s="33">
        <f t="shared" ref="L8:L18" si="3">SUM(I8/C8)*100</f>
        <v>114.0829359150173</v>
      </c>
      <c r="M8" s="33">
        <f t="shared" ref="M8:M18" si="4">SUM(J8/D8)*100</f>
        <v>1.7341040462427744</v>
      </c>
      <c r="N8" s="33">
        <f t="shared" ref="N8:N18" si="5">SUM(K8/E8)*100</f>
        <v>113.88437688354939</v>
      </c>
      <c r="O8" s="33">
        <f t="shared" ref="O8:O18" si="6">SUM(I8/F8)*100</f>
        <v>44.994228145660614</v>
      </c>
      <c r="P8" s="33">
        <f t="shared" ref="P8:P18" si="7">SUM(J8/G8)*100</f>
        <v>0.234375</v>
      </c>
      <c r="Q8" s="33">
        <f t="shared" ref="Q8:Q18" si="8">SUM(K8/H8)*100</f>
        <v>44.76416874804243</v>
      </c>
    </row>
    <row r="9" spans="1:18" x14ac:dyDescent="0.2">
      <c r="A9" s="132" t="s">
        <v>23</v>
      </c>
      <c r="B9" s="133" t="s">
        <v>32</v>
      </c>
      <c r="C9" s="113">
        <v>40714.6</v>
      </c>
      <c r="D9" s="113">
        <v>1967.8</v>
      </c>
      <c r="E9" s="32">
        <f t="shared" si="0"/>
        <v>42682.400000000001</v>
      </c>
      <c r="F9" s="113">
        <v>107163.1</v>
      </c>
      <c r="G9" s="113">
        <v>7267.5</v>
      </c>
      <c r="H9" s="113">
        <f t="shared" si="1"/>
        <v>114430.6</v>
      </c>
      <c r="I9" s="113">
        <v>45270.8</v>
      </c>
      <c r="J9" s="113">
        <v>987.7</v>
      </c>
      <c r="K9" s="113">
        <f t="shared" si="2"/>
        <v>46258.5</v>
      </c>
      <c r="L9" s="33">
        <f t="shared" si="3"/>
        <v>111.19058028323994</v>
      </c>
      <c r="M9" s="33">
        <f t="shared" si="4"/>
        <v>50.193109055798359</v>
      </c>
      <c r="N9" s="33">
        <f t="shared" si="5"/>
        <v>108.37839484190204</v>
      </c>
      <c r="O9" s="33">
        <f t="shared" si="6"/>
        <v>42.244765222357323</v>
      </c>
      <c r="P9" s="33">
        <f t="shared" si="7"/>
        <v>13.590643274853804</v>
      </c>
      <c r="Q9" s="33">
        <f t="shared" si="8"/>
        <v>40.42493878385676</v>
      </c>
    </row>
    <row r="10" spans="1:18" x14ac:dyDescent="0.2">
      <c r="A10" s="132" t="s">
        <v>24</v>
      </c>
      <c r="B10" s="133" t="s">
        <v>33</v>
      </c>
      <c r="C10" s="113">
        <v>27780.6</v>
      </c>
      <c r="D10" s="113">
        <v>1238.9000000000001</v>
      </c>
      <c r="E10" s="32">
        <f t="shared" si="0"/>
        <v>29019.5</v>
      </c>
      <c r="F10" s="113">
        <v>24893.9</v>
      </c>
      <c r="G10" s="113">
        <v>2960</v>
      </c>
      <c r="H10" s="113">
        <f t="shared" si="1"/>
        <v>27853.9</v>
      </c>
      <c r="I10" s="113">
        <v>21642.400000000001</v>
      </c>
      <c r="J10" s="113">
        <v>1969.7</v>
      </c>
      <c r="K10" s="113">
        <f t="shared" si="2"/>
        <v>23612.100000000002</v>
      </c>
      <c r="L10" s="33">
        <f t="shared" si="3"/>
        <v>77.904724879952198</v>
      </c>
      <c r="M10" s="33">
        <f t="shared" si="4"/>
        <v>158.98781176850432</v>
      </c>
      <c r="N10" s="33">
        <f t="shared" si="5"/>
        <v>81.366322645117947</v>
      </c>
      <c r="O10" s="33">
        <f t="shared" si="6"/>
        <v>86.93856727953434</v>
      </c>
      <c r="P10" s="33">
        <f t="shared" si="7"/>
        <v>66.543918918918919</v>
      </c>
      <c r="Q10" s="33">
        <f t="shared" si="8"/>
        <v>84.771252858666116</v>
      </c>
    </row>
    <row r="11" spans="1:18" ht="38.25" x14ac:dyDescent="0.2">
      <c r="A11" s="132" t="s">
        <v>29</v>
      </c>
      <c r="B11" s="133" t="s">
        <v>34</v>
      </c>
      <c r="C11" s="113">
        <v>52221.7</v>
      </c>
      <c r="D11" s="113">
        <v>206.3</v>
      </c>
      <c r="E11" s="32">
        <f t="shared" si="0"/>
        <v>52428</v>
      </c>
      <c r="F11" s="113">
        <v>9666.1</v>
      </c>
      <c r="G11" s="113">
        <v>202.2</v>
      </c>
      <c r="H11" s="113">
        <f t="shared" si="1"/>
        <v>9868.3000000000011</v>
      </c>
      <c r="I11" s="113">
        <v>4342.5</v>
      </c>
      <c r="J11" s="113">
        <v>74.5</v>
      </c>
      <c r="K11" s="113">
        <f t="shared" si="2"/>
        <v>4417</v>
      </c>
      <c r="L11" s="33">
        <f t="shared" si="3"/>
        <v>8.3155086870017652</v>
      </c>
      <c r="M11" s="33">
        <f t="shared" si="4"/>
        <v>36.112457586039746</v>
      </c>
      <c r="N11" s="33">
        <f t="shared" si="5"/>
        <v>8.4248874647135121</v>
      </c>
      <c r="O11" s="33">
        <f t="shared" si="6"/>
        <v>44.925047330360748</v>
      </c>
      <c r="P11" s="33">
        <f t="shared" si="7"/>
        <v>36.84470820969338</v>
      </c>
      <c r="Q11" s="33">
        <f t="shared" si="8"/>
        <v>44.759482382983897</v>
      </c>
    </row>
    <row r="12" spans="1:18" x14ac:dyDescent="0.2">
      <c r="A12" s="132" t="s">
        <v>25</v>
      </c>
      <c r="B12" s="133" t="s">
        <v>35</v>
      </c>
      <c r="C12" s="113">
        <v>1438.4</v>
      </c>
      <c r="D12" s="113">
        <v>31</v>
      </c>
      <c r="E12" s="32">
        <f t="shared" si="0"/>
        <v>1469.4</v>
      </c>
      <c r="F12" s="113">
        <v>3769.5</v>
      </c>
      <c r="G12" s="113">
        <v>405.8</v>
      </c>
      <c r="H12" s="113">
        <f t="shared" si="1"/>
        <v>4175.3</v>
      </c>
      <c r="I12" s="113">
        <v>1613.2</v>
      </c>
      <c r="J12" s="113">
        <v>18.899999999999999</v>
      </c>
      <c r="K12" s="113">
        <f t="shared" si="2"/>
        <v>1632.1000000000001</v>
      </c>
      <c r="L12" s="33">
        <f t="shared" si="3"/>
        <v>112.15239154616239</v>
      </c>
      <c r="M12" s="33">
        <f t="shared" si="4"/>
        <v>60.967741935483865</v>
      </c>
      <c r="N12" s="33">
        <f t="shared" si="5"/>
        <v>111.07254661766707</v>
      </c>
      <c r="O12" s="33">
        <f t="shared" si="6"/>
        <v>42.79612680726887</v>
      </c>
      <c r="P12" s="33">
        <f t="shared" si="7"/>
        <v>4.6574667323804819</v>
      </c>
      <c r="Q12" s="33">
        <f t="shared" si="8"/>
        <v>39.089406749215627</v>
      </c>
    </row>
    <row r="13" spans="1:18" s="6" customFormat="1" ht="12.75" customHeight="1" x14ac:dyDescent="0.2">
      <c r="A13" s="132" t="s">
        <v>26</v>
      </c>
      <c r="B13" s="133" t="s">
        <v>36</v>
      </c>
      <c r="C13" s="113">
        <v>1038.4000000000001</v>
      </c>
      <c r="D13" s="113">
        <v>28</v>
      </c>
      <c r="E13" s="32">
        <f t="shared" si="0"/>
        <v>1066.4000000000001</v>
      </c>
      <c r="F13" s="113">
        <v>3311</v>
      </c>
      <c r="G13" s="113">
        <v>28</v>
      </c>
      <c r="H13" s="113">
        <f t="shared" si="1"/>
        <v>3339</v>
      </c>
      <c r="I13" s="113">
        <v>1129.9000000000001</v>
      </c>
      <c r="J13" s="113"/>
      <c r="K13" s="113">
        <f t="shared" si="2"/>
        <v>1129.9000000000001</v>
      </c>
      <c r="L13" s="33">
        <f t="shared" si="3"/>
        <v>108.81163328197228</v>
      </c>
      <c r="M13" s="33">
        <f t="shared" si="4"/>
        <v>0</v>
      </c>
      <c r="N13" s="33">
        <f t="shared" si="5"/>
        <v>105.95461365341335</v>
      </c>
      <c r="O13" s="33">
        <f t="shared" si="6"/>
        <v>34.125641800060407</v>
      </c>
      <c r="P13" s="33">
        <f t="shared" si="7"/>
        <v>0</v>
      </c>
      <c r="Q13" s="33">
        <f t="shared" si="8"/>
        <v>33.839472896076671</v>
      </c>
    </row>
    <row r="14" spans="1:18" s="6" customFormat="1" ht="25.5" x14ac:dyDescent="0.2">
      <c r="A14" s="132" t="s">
        <v>27</v>
      </c>
      <c r="B14" s="133" t="s">
        <v>37</v>
      </c>
      <c r="C14" s="113">
        <v>2775.8</v>
      </c>
      <c r="D14" s="113"/>
      <c r="E14" s="32">
        <f t="shared" si="0"/>
        <v>2775.8</v>
      </c>
      <c r="F14" s="113">
        <v>5900</v>
      </c>
      <c r="G14" s="113">
        <v>0.6</v>
      </c>
      <c r="H14" s="113">
        <f t="shared" si="1"/>
        <v>5900.6</v>
      </c>
      <c r="I14" s="113">
        <v>2377.6</v>
      </c>
      <c r="J14" s="113"/>
      <c r="K14" s="113">
        <f t="shared" si="2"/>
        <v>2377.6</v>
      </c>
      <c r="L14" s="33">
        <f t="shared" si="3"/>
        <v>85.654586065278465</v>
      </c>
      <c r="M14" s="33"/>
      <c r="N14" s="33">
        <f t="shared" si="5"/>
        <v>85.654586065278465</v>
      </c>
      <c r="O14" s="33">
        <f t="shared" si="6"/>
        <v>40.298305084745763</v>
      </c>
      <c r="P14" s="33">
        <f t="shared" si="7"/>
        <v>0</v>
      </c>
      <c r="Q14" s="33">
        <f t="shared" si="8"/>
        <v>40.294207368742157</v>
      </c>
    </row>
    <row r="15" spans="1:18" s="6" customFormat="1" ht="25.5" x14ac:dyDescent="0.2">
      <c r="A15" s="132" t="s">
        <v>38</v>
      </c>
      <c r="B15" s="133" t="s">
        <v>39</v>
      </c>
      <c r="C15" s="113">
        <v>1146.8</v>
      </c>
      <c r="D15" s="113">
        <v>6.5</v>
      </c>
      <c r="E15" s="32">
        <f t="shared" si="0"/>
        <v>1153.3</v>
      </c>
      <c r="F15" s="113">
        <v>1781.1</v>
      </c>
      <c r="G15" s="113">
        <v>5063</v>
      </c>
      <c r="H15" s="113">
        <f t="shared" si="1"/>
        <v>6844.1</v>
      </c>
      <c r="I15" s="113">
        <v>860.1</v>
      </c>
      <c r="J15" s="113">
        <v>49.2</v>
      </c>
      <c r="K15" s="113">
        <f t="shared" si="2"/>
        <v>909.30000000000007</v>
      </c>
      <c r="L15" s="33">
        <f t="shared" si="3"/>
        <v>75</v>
      </c>
      <c r="M15" s="33"/>
      <c r="N15" s="33">
        <f t="shared" si="5"/>
        <v>78.843319171074327</v>
      </c>
      <c r="O15" s="33">
        <f t="shared" si="6"/>
        <v>48.290382347987205</v>
      </c>
      <c r="P15" s="33">
        <f t="shared" si="7"/>
        <v>0.97175587596286783</v>
      </c>
      <c r="Q15" s="33">
        <f t="shared" si="8"/>
        <v>13.285895881123889</v>
      </c>
    </row>
    <row r="16" spans="1:18" s="6" customFormat="1" x14ac:dyDescent="0.2">
      <c r="A16" s="132" t="s">
        <v>28</v>
      </c>
      <c r="B16" s="133" t="s">
        <v>40</v>
      </c>
      <c r="C16" s="113">
        <v>48</v>
      </c>
      <c r="D16" s="113">
        <v>35</v>
      </c>
      <c r="E16" s="32">
        <f t="shared" si="0"/>
        <v>83</v>
      </c>
      <c r="F16" s="113">
        <v>1965</v>
      </c>
      <c r="G16" s="113">
        <v>135</v>
      </c>
      <c r="H16" s="113">
        <f t="shared" si="1"/>
        <v>2100</v>
      </c>
      <c r="I16" s="113">
        <v>78.8</v>
      </c>
      <c r="J16" s="113">
        <v>41</v>
      </c>
      <c r="K16" s="113">
        <f t="shared" si="2"/>
        <v>119.8</v>
      </c>
      <c r="L16" s="33">
        <f t="shared" si="3"/>
        <v>164.16666666666666</v>
      </c>
      <c r="M16" s="33"/>
      <c r="N16" s="33">
        <f t="shared" si="5"/>
        <v>144.33734939759034</v>
      </c>
      <c r="O16" s="33">
        <f t="shared" si="6"/>
        <v>4.0101781170483459</v>
      </c>
      <c r="P16" s="33">
        <f t="shared" si="7"/>
        <v>30.37037037037037</v>
      </c>
      <c r="Q16" s="33">
        <f t="shared" si="8"/>
        <v>5.7047619047619049</v>
      </c>
    </row>
    <row r="17" spans="1:17" ht="25.5" x14ac:dyDescent="0.2">
      <c r="A17" s="132" t="s">
        <v>41</v>
      </c>
      <c r="B17" s="133" t="s">
        <v>42</v>
      </c>
      <c r="C17" s="113">
        <v>375</v>
      </c>
      <c r="D17" s="113"/>
      <c r="E17" s="32">
        <f t="shared" si="0"/>
        <v>375</v>
      </c>
      <c r="F17" s="113">
        <v>850</v>
      </c>
      <c r="G17" s="113"/>
      <c r="H17" s="113">
        <f t="shared" si="1"/>
        <v>850</v>
      </c>
      <c r="I17" s="113">
        <v>475</v>
      </c>
      <c r="J17" s="113"/>
      <c r="K17" s="113">
        <f t="shared" si="2"/>
        <v>475</v>
      </c>
      <c r="L17" s="33">
        <f t="shared" si="3"/>
        <v>126.66666666666666</v>
      </c>
      <c r="M17" s="33"/>
      <c r="N17" s="33">
        <f t="shared" si="5"/>
        <v>126.66666666666666</v>
      </c>
      <c r="O17" s="33">
        <f t="shared" si="6"/>
        <v>55.882352941176471</v>
      </c>
      <c r="P17" s="33" t="e">
        <f t="shared" si="7"/>
        <v>#DIV/0!</v>
      </c>
      <c r="Q17" s="33">
        <f t="shared" si="8"/>
        <v>55.882352941176471</v>
      </c>
    </row>
    <row r="18" spans="1:17" ht="21.75" customHeight="1" x14ac:dyDescent="0.2">
      <c r="A18" s="38"/>
      <c r="B18" s="31" t="s">
        <v>1</v>
      </c>
      <c r="C18" s="113">
        <f t="shared" ref="C18:K18" si="9">SUM(C8+C9+C10+C11+C12+C13+C14+C15+C16+C17)</f>
        <v>137310.69999999998</v>
      </c>
      <c r="D18" s="113">
        <f t="shared" si="9"/>
        <v>3530.8</v>
      </c>
      <c r="E18" s="113">
        <f>SUM(E8+E9+E10+E11+E12+E13+E14+E15+E16+E17)</f>
        <v>140841.49999999997</v>
      </c>
      <c r="F18" s="113">
        <f t="shared" si="9"/>
        <v>184075.1</v>
      </c>
      <c r="G18" s="113">
        <f t="shared" si="9"/>
        <v>16190.1</v>
      </c>
      <c r="H18" s="113">
        <f t="shared" si="9"/>
        <v>200265.19999999998</v>
      </c>
      <c r="I18" s="113">
        <f t="shared" si="9"/>
        <v>88937.800000000017</v>
      </c>
      <c r="J18" s="113">
        <f t="shared" si="9"/>
        <v>3141.2999999999997</v>
      </c>
      <c r="K18" s="113">
        <f t="shared" si="9"/>
        <v>92079.10000000002</v>
      </c>
      <c r="L18" s="33">
        <f t="shared" si="3"/>
        <v>64.771208653076584</v>
      </c>
      <c r="M18" s="33">
        <f t="shared" si="4"/>
        <v>88.968505721083019</v>
      </c>
      <c r="N18" s="33">
        <f t="shared" si="5"/>
        <v>65.377818327694641</v>
      </c>
      <c r="O18" s="33">
        <f t="shared" si="6"/>
        <v>48.316040572570664</v>
      </c>
      <c r="P18" s="33">
        <f t="shared" si="7"/>
        <v>19.402597883892007</v>
      </c>
      <c r="Q18" s="33">
        <f t="shared" si="8"/>
        <v>45.978582399737959</v>
      </c>
    </row>
    <row r="19" spans="1:17" s="1" customFormat="1" ht="38.450000000000003" customHeight="1" x14ac:dyDescent="0.25">
      <c r="A19" s="137" t="s">
        <v>67</v>
      </c>
      <c r="B19" s="137"/>
      <c r="C19" s="137"/>
      <c r="D19" s="134"/>
      <c r="E19" s="135"/>
      <c r="F19" s="134"/>
      <c r="G19" s="134" t="s">
        <v>66</v>
      </c>
      <c r="H19" s="136"/>
      <c r="J19" s="5"/>
    </row>
    <row r="20" spans="1:17" ht="11.25" customHeight="1" x14ac:dyDescent="0.2"/>
    <row r="21" spans="1:17" ht="13.5" hidden="1" thickBot="1" x14ac:dyDescent="0.25">
      <c r="A21" s="73"/>
      <c r="B21" s="89" t="s">
        <v>50</v>
      </c>
      <c r="C21" s="90"/>
      <c r="D21" s="90"/>
      <c r="E21" s="90"/>
      <c r="F21" s="91">
        <f>SUM(F10-F23-F25-F28-F30)</f>
        <v>24893.9</v>
      </c>
      <c r="G21" s="91"/>
      <c r="H21" s="91"/>
      <c r="I21" s="91">
        <f>SUM(I10-I23-I25-I28-I30)</f>
        <v>21642.400000000001</v>
      </c>
      <c r="J21" s="91"/>
      <c r="K21" s="91"/>
      <c r="L21" s="92"/>
      <c r="M21" s="92"/>
      <c r="N21" s="92"/>
      <c r="O21" s="93"/>
      <c r="P21" s="93"/>
      <c r="Q21" s="94"/>
    </row>
    <row r="22" spans="1:17" hidden="1" x14ac:dyDescent="0.2">
      <c r="A22" s="74"/>
      <c r="B22" s="100" t="s">
        <v>48</v>
      </c>
      <c r="C22" s="101"/>
      <c r="D22" s="101"/>
      <c r="E22" s="101"/>
      <c r="F22" s="102"/>
      <c r="G22" s="103"/>
      <c r="H22" s="102"/>
      <c r="I22" s="103"/>
      <c r="J22" s="103"/>
      <c r="K22" s="103"/>
      <c r="L22" s="103"/>
      <c r="M22" s="103"/>
      <c r="N22" s="103"/>
      <c r="O22" s="104" t="e">
        <f t="shared" ref="O22:O41" si="10">SUM(I22/F22)*100</f>
        <v>#DIV/0!</v>
      </c>
      <c r="P22" s="104"/>
      <c r="Q22" s="105"/>
    </row>
    <row r="23" spans="1:17" hidden="1" x14ac:dyDescent="0.2">
      <c r="A23" s="74"/>
      <c r="B23" s="85" t="s">
        <v>45</v>
      </c>
      <c r="C23" s="80"/>
      <c r="D23" s="80"/>
      <c r="E23" s="80"/>
      <c r="F23" s="86"/>
      <c r="G23" s="87"/>
      <c r="H23" s="81"/>
      <c r="I23" s="87"/>
      <c r="J23" s="87"/>
      <c r="K23" s="82"/>
      <c r="L23" s="82"/>
      <c r="M23" s="82"/>
      <c r="N23" s="82"/>
      <c r="O23" s="83" t="e">
        <f t="shared" si="10"/>
        <v>#DIV/0!</v>
      </c>
      <c r="P23" s="83"/>
      <c r="Q23" s="84"/>
    </row>
    <row r="24" spans="1:17" hidden="1" x14ac:dyDescent="0.2">
      <c r="A24" s="74"/>
      <c r="B24" s="79" t="s">
        <v>47</v>
      </c>
      <c r="C24" s="80"/>
      <c r="D24" s="80"/>
      <c r="E24" s="80"/>
      <c r="F24" s="81"/>
      <c r="G24" s="82"/>
      <c r="H24" s="81"/>
      <c r="I24" s="82"/>
      <c r="J24" s="82"/>
      <c r="K24" s="82"/>
      <c r="L24" s="82"/>
      <c r="M24" s="82"/>
      <c r="N24" s="82"/>
      <c r="O24" s="83" t="e">
        <f t="shared" si="10"/>
        <v>#DIV/0!</v>
      </c>
      <c r="P24" s="83"/>
      <c r="Q24" s="84"/>
    </row>
    <row r="25" spans="1:17" hidden="1" x14ac:dyDescent="0.2">
      <c r="A25" s="74"/>
      <c r="B25" s="85" t="s">
        <v>45</v>
      </c>
      <c r="C25" s="80"/>
      <c r="D25" s="80"/>
      <c r="E25" s="80"/>
      <c r="F25" s="86"/>
      <c r="G25" s="87"/>
      <c r="H25" s="81"/>
      <c r="I25" s="87"/>
      <c r="J25" s="87"/>
      <c r="K25" s="82"/>
      <c r="L25" s="82"/>
      <c r="M25" s="82"/>
      <c r="N25" s="82"/>
      <c r="O25" s="83" t="e">
        <f t="shared" si="10"/>
        <v>#DIV/0!</v>
      </c>
      <c r="P25" s="83"/>
      <c r="Q25" s="84"/>
    </row>
    <row r="26" spans="1:17" hidden="1" x14ac:dyDescent="0.2">
      <c r="A26" s="74"/>
      <c r="B26" s="79" t="s">
        <v>46</v>
      </c>
      <c r="C26" s="80"/>
      <c r="D26" s="80"/>
      <c r="E26" s="80"/>
      <c r="F26" s="81">
        <f>SUM(F18-F22-F24)</f>
        <v>184075.1</v>
      </c>
      <c r="G26" s="81"/>
      <c r="H26" s="81"/>
      <c r="I26" s="81">
        <f>SUM(I18-I22-I24)</f>
        <v>88937.800000000017</v>
      </c>
      <c r="J26" s="81"/>
      <c r="K26" s="82"/>
      <c r="L26" s="82"/>
      <c r="M26" s="82"/>
      <c r="N26" s="82"/>
      <c r="O26" s="83">
        <f t="shared" si="10"/>
        <v>48.316040572570664</v>
      </c>
      <c r="P26" s="83"/>
      <c r="Q26" s="84"/>
    </row>
    <row r="27" spans="1:17" hidden="1" x14ac:dyDescent="0.2">
      <c r="A27" s="74"/>
      <c r="B27" s="88" t="s">
        <v>43</v>
      </c>
      <c r="C27" s="80"/>
      <c r="D27" s="80"/>
      <c r="E27" s="80"/>
      <c r="F27" s="86"/>
      <c r="G27" s="86"/>
      <c r="H27" s="81"/>
      <c r="I27" s="86"/>
      <c r="J27" s="86"/>
      <c r="K27" s="82"/>
      <c r="L27" s="82"/>
      <c r="M27" s="82"/>
      <c r="N27" s="82"/>
      <c r="O27" s="83" t="e">
        <f t="shared" si="10"/>
        <v>#DIV/0!</v>
      </c>
      <c r="P27" s="83"/>
      <c r="Q27" s="84"/>
    </row>
    <row r="28" spans="1:17" hidden="1" x14ac:dyDescent="0.2">
      <c r="A28" s="74"/>
      <c r="B28" s="85" t="s">
        <v>45</v>
      </c>
      <c r="C28" s="80"/>
      <c r="D28" s="80"/>
      <c r="E28" s="80"/>
      <c r="F28" s="86"/>
      <c r="G28" s="86"/>
      <c r="H28" s="81"/>
      <c r="I28" s="86"/>
      <c r="J28" s="86"/>
      <c r="K28" s="82"/>
      <c r="L28" s="82"/>
      <c r="M28" s="82"/>
      <c r="N28" s="82"/>
      <c r="O28" s="83" t="e">
        <f t="shared" si="10"/>
        <v>#DIV/0!</v>
      </c>
      <c r="P28" s="83"/>
      <c r="Q28" s="84"/>
    </row>
    <row r="29" spans="1:17" hidden="1" x14ac:dyDescent="0.2">
      <c r="A29" s="74"/>
      <c r="B29" s="88" t="s">
        <v>44</v>
      </c>
      <c r="C29" s="80"/>
      <c r="D29" s="80"/>
      <c r="E29" s="80"/>
      <c r="F29" s="86"/>
      <c r="G29" s="86"/>
      <c r="H29" s="81"/>
      <c r="I29" s="86"/>
      <c r="J29" s="86"/>
      <c r="K29" s="82"/>
      <c r="L29" s="82"/>
      <c r="M29" s="82"/>
      <c r="N29" s="82"/>
      <c r="O29" s="83" t="e">
        <f t="shared" si="10"/>
        <v>#DIV/0!</v>
      </c>
      <c r="P29" s="83"/>
      <c r="Q29" s="84"/>
    </row>
    <row r="30" spans="1:17" ht="13.5" hidden="1" thickBot="1" x14ac:dyDescent="0.25">
      <c r="A30" s="74"/>
      <c r="B30" s="106" t="s">
        <v>45</v>
      </c>
      <c r="C30" s="107"/>
      <c r="D30" s="107"/>
      <c r="E30" s="107"/>
      <c r="F30" s="108"/>
      <c r="G30" s="108"/>
      <c r="H30" s="109"/>
      <c r="I30" s="108"/>
      <c r="J30" s="108"/>
      <c r="K30" s="110"/>
      <c r="L30" s="110"/>
      <c r="M30" s="110"/>
      <c r="N30" s="110"/>
      <c r="O30" s="111" t="e">
        <f t="shared" si="10"/>
        <v>#DIV/0!</v>
      </c>
      <c r="P30" s="111"/>
      <c r="Q30" s="112"/>
    </row>
    <row r="31" spans="1:17" s="6" customFormat="1" ht="25.5" hidden="1" x14ac:dyDescent="0.2">
      <c r="A31" s="75"/>
      <c r="B31" s="95" t="s">
        <v>18</v>
      </c>
      <c r="C31" s="96"/>
      <c r="D31" s="96"/>
      <c r="E31" s="96"/>
      <c r="F31" s="97" t="e">
        <f>SUM(#REF!+#REF!+#REF!+#REF!+#REF!+#REF!+#REF!+#REF!+#REF!+#REF!+#REF!+#REF!+#REF!+#REF!+#REF!+#REF!+#REF!)+F32+F33</f>
        <v>#REF!</v>
      </c>
      <c r="G31" s="97" t="e">
        <f>SUM(#REF!+#REF!+#REF!+#REF!+#REF!+#REF!+#REF!+#REF!+#REF!+#REF!+#REF!+#REF!+#REF!+#REF!+#REF!+#REF!+#REF!)+G32+G33</f>
        <v>#REF!</v>
      </c>
      <c r="H31" s="97" t="e">
        <f>SUM(#REF!+#REF!+#REF!+#REF!+#REF!+#REF!+#REF!+#REF!+#REF!+#REF!+#REF!+#REF!+#REF!+#REF!+#REF!+#REF!+#REF!)+H32+H33</f>
        <v>#REF!</v>
      </c>
      <c r="I31" s="97" t="e">
        <f>SUM(#REF!+#REF!+#REF!+#REF!+#REF!+#REF!+#REF!+#REF!+#REF!+#REF!+#REF!+#REF!+#REF!+#REF!+#REF!+#REF!+#REF!)+I32+I33</f>
        <v>#REF!</v>
      </c>
      <c r="J31" s="97" t="e">
        <f>SUM(#REF!+#REF!+#REF!+#REF!+#REF!+#REF!+#REF!+#REF!+#REF!+#REF!+#REF!+#REF!+#REF!+#REF!+#REF!+#REF!+#REF!)+J32+J33</f>
        <v>#REF!</v>
      </c>
      <c r="K31" s="97" t="e">
        <f>SUM(#REF!+#REF!+#REF!+#REF!+#REF!+#REF!+#REF!+#REF!+#REF!+#REF!+#REF!+#REF!+#REF!+#REF!+#REF!+#REF!+#REF!)+K32+K33</f>
        <v>#REF!</v>
      </c>
      <c r="L31" s="97"/>
      <c r="M31" s="97"/>
      <c r="N31" s="97"/>
      <c r="O31" s="98" t="e">
        <f t="shared" si="10"/>
        <v>#REF!</v>
      </c>
      <c r="P31" s="98"/>
      <c r="Q31" s="99"/>
    </row>
    <row r="32" spans="1:17" s="6" customFormat="1" hidden="1" x14ac:dyDescent="0.2">
      <c r="A32" s="75"/>
      <c r="B32" s="77">
        <v>2000</v>
      </c>
      <c r="C32" s="68"/>
      <c r="D32" s="68"/>
      <c r="E32" s="68"/>
      <c r="F32" s="69">
        <v>31345.7</v>
      </c>
      <c r="G32" s="69"/>
      <c r="H32" s="69">
        <f>SUM(F32:G32)</f>
        <v>31345.7</v>
      </c>
      <c r="I32" s="69"/>
      <c r="J32" s="69"/>
      <c r="K32" s="68">
        <f>SUM(I32:J32)</f>
        <v>0</v>
      </c>
      <c r="L32" s="69"/>
      <c r="M32" s="69"/>
      <c r="N32" s="69"/>
      <c r="O32" s="70">
        <f t="shared" si="10"/>
        <v>0</v>
      </c>
      <c r="P32" s="70"/>
      <c r="Q32" s="78"/>
    </row>
    <row r="33" spans="1:17" s="6" customFormat="1" ht="13.5" hidden="1" thickBot="1" x14ac:dyDescent="0.25">
      <c r="A33" s="75"/>
      <c r="B33" s="77">
        <v>1000</v>
      </c>
      <c r="C33" s="68"/>
      <c r="D33" s="68"/>
      <c r="E33" s="68"/>
      <c r="F33" s="69">
        <v>27600.5</v>
      </c>
      <c r="G33" s="69"/>
      <c r="H33" s="69">
        <f>SUM(F33:G33)</f>
        <v>27600.5</v>
      </c>
      <c r="I33" s="69">
        <v>26081.8</v>
      </c>
      <c r="J33" s="69"/>
      <c r="K33" s="68">
        <f>SUM(I33:J33)</f>
        <v>26081.8</v>
      </c>
      <c r="L33" s="69"/>
      <c r="M33" s="69"/>
      <c r="N33" s="69"/>
      <c r="O33" s="70">
        <f t="shared" si="10"/>
        <v>94.497563449937488</v>
      </c>
      <c r="P33" s="70"/>
      <c r="Q33" s="78"/>
    </row>
    <row r="34" spans="1:17" s="6" customFormat="1" hidden="1" x14ac:dyDescent="0.2">
      <c r="A34" s="75"/>
      <c r="B34" s="49" t="s">
        <v>49</v>
      </c>
      <c r="C34" s="50"/>
      <c r="D34" s="50"/>
      <c r="E34" s="50"/>
      <c r="F34" s="51">
        <f t="shared" ref="F34:K34" si="11">SUM(F35)</f>
        <v>0</v>
      </c>
      <c r="G34" s="51">
        <f t="shared" si="11"/>
        <v>0</v>
      </c>
      <c r="H34" s="51">
        <f t="shared" si="11"/>
        <v>0</v>
      </c>
      <c r="I34" s="51">
        <f t="shared" si="11"/>
        <v>0</v>
      </c>
      <c r="J34" s="51">
        <f t="shared" si="11"/>
        <v>0</v>
      </c>
      <c r="K34" s="51">
        <f t="shared" si="11"/>
        <v>0</v>
      </c>
      <c r="L34" s="51"/>
      <c r="M34" s="51"/>
      <c r="N34" s="51"/>
      <c r="O34" s="52" t="e">
        <f t="shared" si="10"/>
        <v>#DIV/0!</v>
      </c>
      <c r="P34" s="52"/>
      <c r="Q34" s="53"/>
    </row>
    <row r="35" spans="1:17" s="6" customFormat="1" hidden="1" x14ac:dyDescent="0.2">
      <c r="A35" s="75"/>
      <c r="B35" s="56">
        <v>2000</v>
      </c>
      <c r="C35" s="57"/>
      <c r="D35" s="57"/>
      <c r="E35" s="57"/>
      <c r="F35" s="58"/>
      <c r="G35" s="58"/>
      <c r="H35" s="54">
        <f>SUM(F35:G35)</f>
        <v>0</v>
      </c>
      <c r="I35" s="58"/>
      <c r="J35" s="58"/>
      <c r="K35" s="63">
        <f>SUM(I35:J35)</f>
        <v>0</v>
      </c>
      <c r="L35" s="58"/>
      <c r="M35" s="58"/>
      <c r="N35" s="58"/>
      <c r="O35" s="55" t="e">
        <f t="shared" si="10"/>
        <v>#DIV/0!</v>
      </c>
      <c r="P35" s="55"/>
      <c r="Q35" s="59"/>
    </row>
    <row r="36" spans="1:17" s="6" customFormat="1" hidden="1" x14ac:dyDescent="0.2">
      <c r="A36" s="75"/>
      <c r="B36" s="56"/>
      <c r="C36" s="57"/>
      <c r="D36" s="57"/>
      <c r="E36" s="57"/>
      <c r="F36" s="58"/>
      <c r="G36" s="58"/>
      <c r="H36" s="54">
        <f>SUM(F36:G36)</f>
        <v>0</v>
      </c>
      <c r="I36" s="58"/>
      <c r="J36" s="58"/>
      <c r="K36" s="63">
        <f>SUM(I36:J36)</f>
        <v>0</v>
      </c>
      <c r="L36" s="58"/>
      <c r="M36" s="58"/>
      <c r="N36" s="58"/>
      <c r="O36" s="55" t="e">
        <f t="shared" si="10"/>
        <v>#DIV/0!</v>
      </c>
      <c r="P36" s="55"/>
      <c r="Q36" s="59"/>
    </row>
    <row r="37" spans="1:17" s="6" customFormat="1" hidden="1" x14ac:dyDescent="0.2">
      <c r="A37" s="75"/>
      <c r="B37" s="56"/>
      <c r="C37" s="57"/>
      <c r="D37" s="57"/>
      <c r="E37" s="57"/>
      <c r="F37" s="58"/>
      <c r="G37" s="58"/>
      <c r="H37" s="54">
        <f>SUM(F37:G37)</f>
        <v>0</v>
      </c>
      <c r="I37" s="58"/>
      <c r="J37" s="58"/>
      <c r="K37" s="63">
        <f>SUM(I37:J37)</f>
        <v>0</v>
      </c>
      <c r="L37" s="58"/>
      <c r="M37" s="58"/>
      <c r="N37" s="58"/>
      <c r="O37" s="55" t="e">
        <f t="shared" si="10"/>
        <v>#DIV/0!</v>
      </c>
      <c r="P37" s="55"/>
      <c r="Q37" s="59"/>
    </row>
    <row r="38" spans="1:17" s="6" customFormat="1" ht="13.5" hidden="1" thickBot="1" x14ac:dyDescent="0.25">
      <c r="A38" s="75"/>
      <c r="B38" s="64"/>
      <c r="C38" s="65"/>
      <c r="D38" s="65"/>
      <c r="E38" s="65"/>
      <c r="F38" s="61"/>
      <c r="G38" s="61"/>
      <c r="H38" s="60">
        <f>SUM(F38:G38)</f>
        <v>0</v>
      </c>
      <c r="I38" s="61"/>
      <c r="J38" s="61"/>
      <c r="K38" s="62">
        <f>SUM(I38:J38)</f>
        <v>0</v>
      </c>
      <c r="L38" s="61"/>
      <c r="M38" s="61"/>
      <c r="N38" s="61"/>
      <c r="O38" s="66" t="e">
        <f t="shared" si="10"/>
        <v>#DIV/0!</v>
      </c>
      <c r="P38" s="66"/>
      <c r="Q38" s="67"/>
    </row>
    <row r="39" spans="1:17" s="6" customFormat="1" ht="25.5" hidden="1" x14ac:dyDescent="0.2">
      <c r="A39" s="75"/>
      <c r="B39" s="41" t="s">
        <v>21</v>
      </c>
      <c r="C39" s="42"/>
      <c r="D39" s="42"/>
      <c r="E39" s="42"/>
      <c r="F39" s="43" t="e">
        <f>SUM(#REF!+#REF!+#REF!+#REF!)+F40+F41+F43+F42+F44+F45+F46</f>
        <v>#REF!</v>
      </c>
      <c r="G39" s="43" t="e">
        <f>SUM(#REF!+#REF!+#REF!+#REF!)+G40+G41+G43+G42+G44+G45+G46</f>
        <v>#REF!</v>
      </c>
      <c r="H39" s="43" t="e">
        <f>SUM(#REF!+#REF!+#REF!+#REF!)+H40+H41+H43+H42+H44+H45+H46</f>
        <v>#REF!</v>
      </c>
      <c r="I39" s="43" t="e">
        <f>SUM(#REF!+#REF!+#REF!+#REF!)+I40+I41+I43+I42+I44+I45+I46</f>
        <v>#REF!</v>
      </c>
      <c r="J39" s="43" t="e">
        <f>SUM(#REF!+#REF!+#REF!+#REF!)+J40+J41+J43+J42+J44+J45+J46</f>
        <v>#REF!</v>
      </c>
      <c r="K39" s="43" t="e">
        <f>SUM(#REF!+#REF!+#REF!+#REF!)+K40+K41+K43+K42+K44+K45+K46</f>
        <v>#REF!</v>
      </c>
      <c r="L39" s="43"/>
      <c r="M39" s="43"/>
      <c r="N39" s="43"/>
      <c r="O39" s="44" t="e">
        <f t="shared" si="10"/>
        <v>#REF!</v>
      </c>
      <c r="P39" s="44"/>
      <c r="Q39" s="45"/>
    </row>
    <row r="40" spans="1:17" s="6" customFormat="1" hidden="1" x14ac:dyDescent="0.2">
      <c r="A40" s="75"/>
      <c r="B40" s="46">
        <v>3033</v>
      </c>
      <c r="C40" s="47"/>
      <c r="D40" s="47"/>
      <c r="E40" s="47"/>
      <c r="F40" s="48">
        <v>15.8</v>
      </c>
      <c r="G40" s="47"/>
      <c r="H40" s="48">
        <f t="shared" ref="H40:H47" si="12">SUM(F40:G40)</f>
        <v>15.8</v>
      </c>
      <c r="I40" s="48">
        <v>14.2</v>
      </c>
      <c r="J40" s="48"/>
      <c r="K40" s="47">
        <f t="shared" ref="K40:K47" si="13">SUM(I40:J40)</f>
        <v>14.2</v>
      </c>
      <c r="L40" s="48"/>
      <c r="M40" s="48"/>
      <c r="N40" s="48"/>
      <c r="O40" s="71">
        <f t="shared" si="10"/>
        <v>89.873417721518976</v>
      </c>
      <c r="P40" s="71"/>
      <c r="Q40" s="72"/>
    </row>
    <row r="41" spans="1:17" s="24" customFormat="1" hidden="1" x14ac:dyDescent="0.2">
      <c r="A41" s="76"/>
      <c r="B41" s="46">
        <v>3242</v>
      </c>
      <c r="C41" s="47"/>
      <c r="D41" s="47"/>
      <c r="E41" s="47"/>
      <c r="F41" s="48">
        <v>67</v>
      </c>
      <c r="G41" s="47"/>
      <c r="H41" s="48">
        <f t="shared" si="12"/>
        <v>67</v>
      </c>
      <c r="I41" s="48">
        <v>55</v>
      </c>
      <c r="J41" s="48"/>
      <c r="K41" s="47">
        <f t="shared" si="13"/>
        <v>55</v>
      </c>
      <c r="L41" s="48"/>
      <c r="M41" s="48"/>
      <c r="N41" s="48"/>
      <c r="O41" s="71">
        <f t="shared" si="10"/>
        <v>82.089552238805979</v>
      </c>
      <c r="P41" s="71"/>
      <c r="Q41" s="72"/>
    </row>
    <row r="42" spans="1:17" s="24" customFormat="1" hidden="1" x14ac:dyDescent="0.2">
      <c r="A42" s="76"/>
      <c r="B42" s="46">
        <v>1020</v>
      </c>
      <c r="C42" s="47"/>
      <c r="D42" s="47"/>
      <c r="E42" s="47"/>
      <c r="F42" s="48">
        <v>120</v>
      </c>
      <c r="G42" s="47"/>
      <c r="H42" s="48">
        <f t="shared" si="12"/>
        <v>120</v>
      </c>
      <c r="I42" s="48">
        <v>120</v>
      </c>
      <c r="J42" s="48"/>
      <c r="K42" s="47">
        <f t="shared" si="13"/>
        <v>120</v>
      </c>
      <c r="L42" s="48"/>
      <c r="M42" s="48"/>
      <c r="N42" s="48"/>
      <c r="O42" s="71"/>
      <c r="P42" s="71"/>
      <c r="Q42" s="72"/>
    </row>
    <row r="43" spans="1:17" s="24" customFormat="1" hidden="1" x14ac:dyDescent="0.2">
      <c r="A43" s="76"/>
      <c r="B43" s="46" t="s">
        <v>51</v>
      </c>
      <c r="C43" s="47"/>
      <c r="D43" s="47"/>
      <c r="E43" s="47"/>
      <c r="F43" s="48">
        <v>162.80000000000001</v>
      </c>
      <c r="G43" s="47"/>
      <c r="H43" s="48">
        <f t="shared" si="12"/>
        <v>162.80000000000001</v>
      </c>
      <c r="I43" s="48">
        <v>162.6</v>
      </c>
      <c r="J43" s="48"/>
      <c r="K43" s="47">
        <f t="shared" si="13"/>
        <v>162.6</v>
      </c>
      <c r="L43" s="48"/>
      <c r="M43" s="48"/>
      <c r="N43" s="48"/>
      <c r="O43" s="71">
        <f>SUM(I43/F43)*100</f>
        <v>99.877149877149861</v>
      </c>
      <c r="P43" s="71"/>
      <c r="Q43" s="72"/>
    </row>
    <row r="44" spans="1:17" s="24" customFormat="1" hidden="1" x14ac:dyDescent="0.2">
      <c r="A44" s="76"/>
      <c r="B44" s="46">
        <v>5061</v>
      </c>
      <c r="C44" s="47"/>
      <c r="D44" s="47"/>
      <c r="E44" s="47"/>
      <c r="F44" s="48">
        <v>29</v>
      </c>
      <c r="G44" s="47"/>
      <c r="H44" s="48">
        <f t="shared" si="12"/>
        <v>29</v>
      </c>
      <c r="I44" s="48">
        <v>29</v>
      </c>
      <c r="J44" s="48"/>
      <c r="K44" s="47">
        <f t="shared" si="13"/>
        <v>29</v>
      </c>
      <c r="L44" s="48"/>
      <c r="M44" s="48"/>
      <c r="N44" s="48"/>
      <c r="O44" s="71">
        <f>SUM(I44/F44)*100</f>
        <v>100</v>
      </c>
      <c r="P44" s="71"/>
      <c r="Q44" s="72"/>
    </row>
    <row r="45" spans="1:17" s="24" customFormat="1" hidden="1" x14ac:dyDescent="0.2">
      <c r="A45" s="76"/>
      <c r="B45" s="46">
        <v>1161</v>
      </c>
      <c r="C45" s="47"/>
      <c r="D45" s="47"/>
      <c r="E45" s="47"/>
      <c r="F45" s="48">
        <v>100</v>
      </c>
      <c r="G45" s="47"/>
      <c r="H45" s="48">
        <f t="shared" si="12"/>
        <v>100</v>
      </c>
      <c r="I45" s="48">
        <v>100</v>
      </c>
      <c r="J45" s="48"/>
      <c r="K45" s="47">
        <f t="shared" si="13"/>
        <v>100</v>
      </c>
      <c r="L45" s="48"/>
      <c r="M45" s="48"/>
      <c r="N45" s="48"/>
      <c r="O45" s="71">
        <f>SUM(I45/F45)*100</f>
        <v>100</v>
      </c>
      <c r="P45" s="71"/>
      <c r="Q45" s="72"/>
    </row>
    <row r="46" spans="1:17" s="24" customFormat="1" hidden="1" x14ac:dyDescent="0.2">
      <c r="A46" s="76"/>
      <c r="B46" s="46">
        <v>1010</v>
      </c>
      <c r="C46" s="47"/>
      <c r="D46" s="47"/>
      <c r="E46" s="47"/>
      <c r="F46" s="48">
        <v>60</v>
      </c>
      <c r="G46" s="47"/>
      <c r="H46" s="48">
        <f t="shared" si="12"/>
        <v>60</v>
      </c>
      <c r="I46" s="48">
        <v>60</v>
      </c>
      <c r="J46" s="48"/>
      <c r="K46" s="47">
        <f t="shared" si="13"/>
        <v>60</v>
      </c>
      <c r="L46" s="48"/>
      <c r="M46" s="48"/>
      <c r="N46" s="48"/>
      <c r="O46" s="71">
        <f>SUM(I46/F46)*100</f>
        <v>100</v>
      </c>
      <c r="P46" s="71"/>
      <c r="Q46" s="72"/>
    </row>
    <row r="47" spans="1:17" s="24" customFormat="1" ht="12.75" hidden="1" customHeight="1" x14ac:dyDescent="0.2">
      <c r="A47" s="76"/>
      <c r="B47" s="115">
        <v>7310</v>
      </c>
      <c r="C47" s="116"/>
      <c r="D47" s="116"/>
      <c r="E47" s="116"/>
      <c r="F47" s="117"/>
      <c r="G47" s="116"/>
      <c r="H47" s="117">
        <f t="shared" si="12"/>
        <v>0</v>
      </c>
      <c r="I47" s="117"/>
      <c r="J47" s="117"/>
      <c r="K47" s="116">
        <f t="shared" si="13"/>
        <v>0</v>
      </c>
      <c r="L47" s="117"/>
      <c r="M47" s="117"/>
      <c r="N47" s="117"/>
      <c r="O47" s="118" t="e">
        <f>SUM(I47/F47)*100</f>
        <v>#DIV/0!</v>
      </c>
      <c r="P47" s="118"/>
      <c r="Q47" s="119"/>
    </row>
    <row r="48" spans="1:17" hidden="1" x14ac:dyDescent="0.2">
      <c r="B48" s="126" t="s">
        <v>52</v>
      </c>
      <c r="C48" s="114"/>
      <c r="D48" s="114"/>
      <c r="E48" s="114"/>
      <c r="F48" s="120"/>
      <c r="G48" s="3"/>
      <c r="H48" s="14"/>
      <c r="I48" s="3"/>
      <c r="J48" s="3"/>
      <c r="K48" s="14"/>
      <c r="L48" s="14"/>
      <c r="M48" s="14"/>
      <c r="N48" s="14"/>
      <c r="O48" s="3"/>
      <c r="P48" s="3"/>
      <c r="Q48" s="14"/>
    </row>
    <row r="49" spans="2:17" hidden="1" x14ac:dyDescent="0.2">
      <c r="B49" s="14">
        <v>2010</v>
      </c>
      <c r="C49" s="114"/>
      <c r="D49" s="114"/>
      <c r="E49" s="114"/>
      <c r="F49" s="120">
        <f>SUM(F50:F52)</f>
        <v>590</v>
      </c>
      <c r="G49" s="120">
        <f>SUM(G50:G52)</f>
        <v>0</v>
      </c>
      <c r="H49" s="124">
        <v>490</v>
      </c>
      <c r="I49" s="120">
        <f>SUM(I50:I52)</f>
        <v>590</v>
      </c>
      <c r="J49" s="120">
        <f>SUM(J50:J52)</f>
        <v>0</v>
      </c>
      <c r="K49" s="124">
        <f>SUM(K50:K52)</f>
        <v>590</v>
      </c>
      <c r="L49" s="14"/>
      <c r="M49" s="14"/>
      <c r="N49" s="14"/>
      <c r="O49" s="3"/>
      <c r="P49" s="3"/>
      <c r="Q49" s="14"/>
    </row>
    <row r="50" spans="2:17" hidden="1" x14ac:dyDescent="0.2">
      <c r="B50" s="114" t="s">
        <v>53</v>
      </c>
      <c r="C50" s="114"/>
      <c r="D50" s="114"/>
      <c r="E50" s="114"/>
      <c r="F50" s="120">
        <v>205.6</v>
      </c>
      <c r="G50" s="3"/>
      <c r="H50" s="14">
        <v>205.6</v>
      </c>
      <c r="I50" s="3">
        <v>205.6</v>
      </c>
      <c r="J50" s="3"/>
      <c r="K50" s="14">
        <v>205.6</v>
      </c>
      <c r="L50" s="14"/>
      <c r="M50" s="14"/>
      <c r="N50" s="14"/>
      <c r="O50" s="3"/>
      <c r="P50" s="3"/>
      <c r="Q50" s="14"/>
    </row>
    <row r="51" spans="2:17" hidden="1" x14ac:dyDescent="0.2">
      <c r="B51" s="114" t="s">
        <v>56</v>
      </c>
      <c r="C51" s="114"/>
      <c r="D51" s="114"/>
      <c r="E51" s="114"/>
      <c r="F51" s="120">
        <v>104</v>
      </c>
      <c r="G51" s="3"/>
      <c r="H51" s="14">
        <v>104</v>
      </c>
      <c r="I51" s="3">
        <v>104</v>
      </c>
      <c r="J51" s="3"/>
      <c r="K51" s="14">
        <v>104</v>
      </c>
      <c r="L51" s="14"/>
      <c r="M51" s="14"/>
      <c r="N51" s="14"/>
      <c r="O51" s="3"/>
      <c r="P51" s="3"/>
      <c r="Q51" s="14"/>
    </row>
    <row r="52" spans="2:17" ht="16.899999999999999" hidden="1" customHeight="1" x14ac:dyDescent="0.2">
      <c r="B52" s="114" t="s">
        <v>54</v>
      </c>
      <c r="C52" s="114"/>
      <c r="D52" s="114"/>
      <c r="E52" s="114"/>
      <c r="F52" s="123">
        <v>280.39999999999998</v>
      </c>
      <c r="G52" s="123"/>
      <c r="H52" s="125">
        <v>280.39999999999998</v>
      </c>
      <c r="I52" s="123">
        <v>280.39999999999998</v>
      </c>
      <c r="J52" s="123"/>
      <c r="K52" s="125">
        <v>280.39999999999998</v>
      </c>
      <c r="L52" s="123"/>
      <c r="M52" s="123"/>
      <c r="N52" s="123"/>
      <c r="O52" s="123"/>
      <c r="P52" s="121"/>
      <c r="Q52" s="122"/>
    </row>
    <row r="53" spans="2:17" hidden="1" x14ac:dyDescent="0.2">
      <c r="B53" s="122">
        <v>2144</v>
      </c>
      <c r="C53" s="114"/>
      <c r="D53" s="114"/>
      <c r="E53" s="114"/>
      <c r="F53" s="123">
        <f t="shared" ref="F53:K53" si="14">SUM(F54:F56)</f>
        <v>238.2</v>
      </c>
      <c r="G53" s="123">
        <f t="shared" si="14"/>
        <v>0</v>
      </c>
      <c r="H53" s="125">
        <f t="shared" si="14"/>
        <v>238.2</v>
      </c>
      <c r="I53" s="123">
        <f t="shared" si="14"/>
        <v>238.2</v>
      </c>
      <c r="J53" s="123">
        <f t="shared" si="14"/>
        <v>0</v>
      </c>
      <c r="K53" s="125">
        <f t="shared" si="14"/>
        <v>238.2</v>
      </c>
      <c r="L53" s="122"/>
      <c r="M53" s="122"/>
      <c r="N53" s="122"/>
      <c r="O53" s="121"/>
      <c r="P53" s="121"/>
      <c r="Q53" s="122"/>
    </row>
    <row r="54" spans="2:17" hidden="1" x14ac:dyDescent="0.2">
      <c r="B54" s="114" t="s">
        <v>55</v>
      </c>
      <c r="C54" s="114"/>
      <c r="D54" s="114"/>
      <c r="E54" s="114"/>
      <c r="F54" s="123">
        <v>58.2</v>
      </c>
      <c r="G54" s="121"/>
      <c r="H54" s="122">
        <v>58.2</v>
      </c>
      <c r="I54" s="121">
        <v>58.2</v>
      </c>
      <c r="J54" s="121"/>
      <c r="K54" s="122">
        <v>58.2</v>
      </c>
      <c r="L54" s="122"/>
      <c r="M54" s="122"/>
      <c r="N54" s="122"/>
      <c r="O54" s="121"/>
      <c r="P54" s="121"/>
      <c r="Q54" s="122"/>
    </row>
    <row r="55" spans="2:17" hidden="1" x14ac:dyDescent="0.2">
      <c r="B55" s="114" t="s">
        <v>56</v>
      </c>
      <c r="C55" s="114"/>
      <c r="D55" s="114"/>
      <c r="E55" s="114"/>
      <c r="F55" s="123">
        <v>150</v>
      </c>
      <c r="G55" s="121"/>
      <c r="H55" s="122">
        <v>150</v>
      </c>
      <c r="I55" s="121">
        <v>150</v>
      </c>
      <c r="J55" s="121"/>
      <c r="K55" s="122">
        <v>150</v>
      </c>
      <c r="L55" s="122"/>
      <c r="M55" s="122"/>
      <c r="N55" s="122"/>
      <c r="O55" s="121"/>
      <c r="P55" s="121"/>
      <c r="Q55" s="122"/>
    </row>
    <row r="56" spans="2:17" hidden="1" x14ac:dyDescent="0.2">
      <c r="B56" s="114" t="s">
        <v>57</v>
      </c>
      <c r="C56" s="114"/>
      <c r="D56" s="114"/>
      <c r="E56" s="114"/>
      <c r="F56" s="123">
        <v>30</v>
      </c>
      <c r="G56" s="121"/>
      <c r="H56" s="122">
        <v>30</v>
      </c>
      <c r="I56" s="121">
        <v>30</v>
      </c>
      <c r="J56" s="121"/>
      <c r="K56" s="122">
        <v>30</v>
      </c>
      <c r="L56" s="122"/>
      <c r="M56" s="122"/>
      <c r="N56" s="122"/>
      <c r="O56" s="121"/>
      <c r="P56" s="121"/>
      <c r="Q56" s="122"/>
    </row>
    <row r="57" spans="2:17" hidden="1" x14ac:dyDescent="0.2"/>
  </sheetData>
  <mergeCells count="11">
    <mergeCell ref="A19:C19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80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9"/>
    <pageSetUpPr fitToPage="1"/>
  </sheetPr>
  <dimension ref="A1:Q119"/>
  <sheetViews>
    <sheetView showZeros="0" topLeftCell="A13" workbookViewId="0">
      <selection activeCell="B18" sqref="B18"/>
    </sheetView>
  </sheetViews>
  <sheetFormatPr defaultColWidth="9.140625" defaultRowHeight="12.75" x14ac:dyDescent="0.2"/>
  <cols>
    <col min="1" max="1" width="7.28515625" style="13" customWidth="1"/>
    <col min="2" max="2" width="39.28515625" style="13" customWidth="1"/>
    <col min="3" max="3" width="5.710937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9" width="5.5703125" style="13" customWidth="1"/>
    <col min="10" max="10" width="5.7109375" style="13" customWidth="1"/>
    <col min="11" max="11" width="4.7109375" style="13" bestFit="1" customWidth="1"/>
    <col min="12" max="12" width="5.28515625" style="13" customWidth="1"/>
    <col min="13" max="13" width="5.5703125" style="13" customWidth="1"/>
    <col min="14" max="14" width="7" style="13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151" t="s">
        <v>5</v>
      </c>
      <c r="L1" s="151"/>
      <c r="M1" s="151"/>
      <c r="N1" s="151"/>
      <c r="O1" s="151"/>
      <c r="P1" s="151"/>
      <c r="Q1" s="151"/>
    </row>
    <row r="2" spans="1:17" x14ac:dyDescent="0.2">
      <c r="J2" s="25"/>
      <c r="K2" s="145" t="s">
        <v>65</v>
      </c>
      <c r="L2" s="145"/>
      <c r="M2" s="145"/>
      <c r="N2" s="145"/>
      <c r="O2" s="145"/>
      <c r="P2" s="145"/>
      <c r="Q2" s="145"/>
    </row>
    <row r="3" spans="1:17" x14ac:dyDescent="0.2">
      <c r="J3" s="4"/>
      <c r="K3" s="152" t="s">
        <v>68</v>
      </c>
      <c r="L3" s="152"/>
      <c r="M3" s="152"/>
      <c r="N3" s="152"/>
      <c r="O3" s="152"/>
      <c r="P3" s="152"/>
      <c r="Q3" s="152"/>
    </row>
    <row r="4" spans="1:17" ht="15" x14ac:dyDescent="0.2">
      <c r="I4" s="26"/>
      <c r="J4" s="27"/>
      <c r="K4" s="26"/>
      <c r="L4" s="26"/>
      <c r="M4" s="26"/>
      <c r="N4" s="26"/>
      <c r="O4" s="26"/>
    </row>
    <row r="5" spans="1:17" ht="18.75" x14ac:dyDescent="0.3">
      <c r="A5" s="153" t="s">
        <v>64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127" customFormat="1" ht="52.15" customHeight="1" x14ac:dyDescent="0.2">
      <c r="A7" s="139" t="s">
        <v>0</v>
      </c>
      <c r="B7" s="139" t="s">
        <v>6</v>
      </c>
      <c r="C7" s="140" t="s">
        <v>61</v>
      </c>
      <c r="D7" s="141"/>
      <c r="E7" s="142"/>
      <c r="F7" s="139" t="s">
        <v>59</v>
      </c>
      <c r="G7" s="139"/>
      <c r="H7" s="139"/>
      <c r="I7" s="140" t="s">
        <v>62</v>
      </c>
      <c r="J7" s="141"/>
      <c r="K7" s="142"/>
      <c r="L7" s="146" t="s">
        <v>63</v>
      </c>
      <c r="M7" s="147"/>
      <c r="N7" s="148"/>
      <c r="O7" s="139" t="s">
        <v>20</v>
      </c>
      <c r="P7" s="139"/>
      <c r="Q7" s="139"/>
    </row>
    <row r="8" spans="1:17" s="127" customFormat="1" ht="59.25" customHeight="1" x14ac:dyDescent="0.2">
      <c r="A8" s="139"/>
      <c r="B8" s="139"/>
      <c r="C8" s="129" t="s">
        <v>7</v>
      </c>
      <c r="D8" s="129" t="s">
        <v>8</v>
      </c>
      <c r="E8" s="129" t="s">
        <v>2</v>
      </c>
      <c r="F8" s="129" t="s">
        <v>7</v>
      </c>
      <c r="G8" s="129" t="s">
        <v>8</v>
      </c>
      <c r="H8" s="129" t="s">
        <v>2</v>
      </c>
      <c r="I8" s="129" t="s">
        <v>7</v>
      </c>
      <c r="J8" s="129" t="s">
        <v>8</v>
      </c>
      <c r="K8" s="129" t="s">
        <v>2</v>
      </c>
      <c r="L8" s="129" t="s">
        <v>7</v>
      </c>
      <c r="M8" s="129" t="s">
        <v>8</v>
      </c>
      <c r="N8" s="129" t="s">
        <v>2</v>
      </c>
      <c r="O8" s="129" t="s">
        <v>7</v>
      </c>
      <c r="P8" s="129" t="s">
        <v>8</v>
      </c>
      <c r="Q8" s="129" t="s">
        <v>2</v>
      </c>
    </row>
    <row r="9" spans="1:17" s="127" customFormat="1" ht="38.25" x14ac:dyDescent="0.2">
      <c r="A9" s="130">
        <v>8821</v>
      </c>
      <c r="B9" s="130" t="s">
        <v>9</v>
      </c>
      <c r="C9" s="34"/>
      <c r="D9" s="34"/>
      <c r="E9" s="34"/>
      <c r="F9" s="34"/>
      <c r="G9" s="34">
        <v>9.4</v>
      </c>
      <c r="H9" s="34">
        <f>SUM(F9:G9)</f>
        <v>9.4</v>
      </c>
      <c r="I9" s="34"/>
      <c r="J9" s="34"/>
      <c r="K9" s="34"/>
      <c r="L9" s="29"/>
      <c r="M9" s="29"/>
      <c r="N9" s="29"/>
      <c r="O9" s="34"/>
      <c r="P9" s="34"/>
      <c r="Q9" s="34"/>
    </row>
    <row r="10" spans="1:17" s="127" customFormat="1" ht="42.6" customHeight="1" x14ac:dyDescent="0.2">
      <c r="A10" s="130">
        <v>8822</v>
      </c>
      <c r="B10" s="130" t="s">
        <v>58</v>
      </c>
      <c r="C10" s="34"/>
      <c r="D10" s="34">
        <v>-2.4</v>
      </c>
      <c r="E10" s="34">
        <f>SUM(D10)</f>
        <v>-2.4</v>
      </c>
      <c r="F10" s="34"/>
      <c r="G10" s="34">
        <v>-10</v>
      </c>
      <c r="H10" s="34">
        <f>SUM(F10:G10)</f>
        <v>-10</v>
      </c>
      <c r="I10" s="34"/>
      <c r="J10" s="34">
        <v>-3.3</v>
      </c>
      <c r="K10" s="34">
        <f>SUM(J10)</f>
        <v>-3.3</v>
      </c>
      <c r="L10" s="29"/>
      <c r="M10" s="30">
        <f>SUM(J10/D10)*100</f>
        <v>137.5</v>
      </c>
      <c r="N10" s="30">
        <f>SUM(K10/E10)*100</f>
        <v>137.5</v>
      </c>
      <c r="O10" s="34"/>
      <c r="P10" s="34">
        <f>SUM(J10/G10)*100</f>
        <v>32.999999999999993</v>
      </c>
      <c r="Q10" s="34">
        <f>SUM(K10/H10)*100</f>
        <v>32.999999999999993</v>
      </c>
    </row>
    <row r="11" spans="1:17" s="128" customFormat="1" x14ac:dyDescent="0.2">
      <c r="A11" s="3"/>
      <c r="B11" s="14" t="s">
        <v>10</v>
      </c>
      <c r="C11" s="131">
        <f t="shared" ref="C11:K11" si="0">SUM(C9:C10)</f>
        <v>0</v>
      </c>
      <c r="D11" s="131">
        <f t="shared" si="0"/>
        <v>-2.4</v>
      </c>
      <c r="E11" s="131">
        <f t="shared" si="0"/>
        <v>-2.4</v>
      </c>
      <c r="F11" s="131">
        <f t="shared" si="0"/>
        <v>0</v>
      </c>
      <c r="G11" s="33">
        <f t="shared" si="0"/>
        <v>-0.59999999999999964</v>
      </c>
      <c r="H11" s="33">
        <f t="shared" si="0"/>
        <v>-0.59999999999999964</v>
      </c>
      <c r="I11" s="33">
        <f t="shared" si="0"/>
        <v>0</v>
      </c>
      <c r="J11" s="33">
        <f t="shared" si="0"/>
        <v>-3.3</v>
      </c>
      <c r="K11" s="33">
        <f t="shared" si="0"/>
        <v>-3.3</v>
      </c>
      <c r="L11" s="29"/>
      <c r="M11" s="30">
        <f>SUM(J11/D11)*100</f>
        <v>137.5</v>
      </c>
      <c r="N11" s="30">
        <f>SUM(K11/E11)*100</f>
        <v>137.5</v>
      </c>
      <c r="O11" s="33">
        <f>SUM(O9:O10)</f>
        <v>0</v>
      </c>
      <c r="P11" s="33">
        <f>SUM(P9:P10)</f>
        <v>32.999999999999993</v>
      </c>
      <c r="Q11" s="33">
        <f>SUM(Q9:Q10)</f>
        <v>32.999999999999993</v>
      </c>
    </row>
    <row r="12" spans="1:17" s="128" customFormat="1" x14ac:dyDescent="0.2">
      <c r="A12" s="40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  <c r="N12" s="40"/>
      <c r="O12" s="39"/>
      <c r="P12" s="28"/>
      <c r="Q12" s="28"/>
    </row>
    <row r="13" spans="1:17" s="128" customForma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1" customFormat="1" ht="35.450000000000003" customHeight="1" x14ac:dyDescent="0.25">
      <c r="A14" s="137" t="s">
        <v>67</v>
      </c>
      <c r="B14" s="137"/>
      <c r="C14" s="137"/>
      <c r="D14" s="134"/>
      <c r="E14" s="135"/>
      <c r="F14" s="134"/>
      <c r="G14" s="134" t="s">
        <v>66</v>
      </c>
      <c r="H14" s="136"/>
      <c r="I14" s="136"/>
      <c r="J14" s="5"/>
    </row>
    <row r="21" spans="1:17" ht="13.5" customHeight="1" x14ac:dyDescent="0.2"/>
    <row r="22" spans="1:17" hidden="1" x14ac:dyDescent="0.2">
      <c r="B22" s="12" t="s">
        <v>12</v>
      </c>
      <c r="C22" s="12"/>
      <c r="D22" s="12"/>
      <c r="E22" s="12"/>
      <c r="F22" s="12"/>
      <c r="G22" s="12"/>
      <c r="H22" s="12"/>
      <c r="I22" s="4"/>
      <c r="J22" s="6" t="s">
        <v>11</v>
      </c>
      <c r="K22" s="6"/>
      <c r="L22" s="6"/>
      <c r="M22" s="6"/>
      <c r="N22" s="6"/>
      <c r="O22" s="1"/>
      <c r="P22" s="1"/>
      <c r="Q22" s="1"/>
    </row>
    <row r="23" spans="1:17" hidden="1" x14ac:dyDescent="0.2"/>
    <row r="24" spans="1:17" hidden="1" x14ac:dyDescent="0.2"/>
    <row r="25" spans="1:17" s="2" customFormat="1" ht="30" hidden="1" customHeight="1" x14ac:dyDescent="0.3">
      <c r="A25" s="1"/>
      <c r="B25" s="12" t="s">
        <v>15</v>
      </c>
      <c r="C25" s="12"/>
      <c r="D25" s="12"/>
      <c r="E25" s="12"/>
      <c r="F25" s="12"/>
      <c r="G25" s="12"/>
      <c r="H25" s="12"/>
      <c r="I25" s="4"/>
      <c r="J25" s="6" t="s">
        <v>16</v>
      </c>
      <c r="K25" s="6"/>
      <c r="L25" s="6"/>
      <c r="M25" s="6"/>
      <c r="N25" s="6"/>
      <c r="O25" s="1"/>
      <c r="P25" s="1"/>
      <c r="Q25" s="1"/>
    </row>
    <row r="26" spans="1:17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12">
    <mergeCell ref="A14:C14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</vt:lpstr>
      <vt:lpstr>додаток 3 </vt:lpstr>
      <vt:lpstr>' додаток 2 '!Заголовки_для_печати</vt:lpstr>
      <vt:lpstr>' додаток 2 '!Область_печати</vt:lpstr>
      <vt:lpstr>'додаток 3 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2019-07-10T08:22:40Z</cp:lastPrinted>
  <dcterms:created xsi:type="dcterms:W3CDTF">2012-01-12T08:51:13Z</dcterms:created>
  <dcterms:modified xsi:type="dcterms:W3CDTF">2020-08-06T12:29:31Z</dcterms:modified>
</cp:coreProperties>
</file>